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ЭтаКнига"/>
  <xr:revisionPtr revIDLastSave="0" documentId="13_ncr:1_{0FCA5280-1369-4940-82C4-311569F45DE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4" r:id="rId1"/>
    <sheet name="факт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D7" i="3"/>
  <c r="D18" i="3" s="1"/>
  <c r="G7" i="3"/>
  <c r="F9" i="3" l="1"/>
  <c r="E9" i="3"/>
  <c r="D9" i="3"/>
  <c r="D17" i="3"/>
  <c r="C16" i="3"/>
  <c r="C11" i="3" l="1"/>
  <c r="G24" i="3"/>
  <c r="F24" i="3"/>
  <c r="E24" i="3"/>
  <c r="D24" i="3"/>
  <c r="F23" i="3"/>
  <c r="E23" i="3"/>
  <c r="D23" i="3"/>
  <c r="G24" i="4"/>
  <c r="F24" i="4"/>
  <c r="E24" i="4"/>
  <c r="D24" i="4"/>
  <c r="C24" i="4"/>
  <c r="G23" i="4"/>
  <c r="F23" i="4"/>
  <c r="E23" i="4"/>
  <c r="D23" i="4"/>
  <c r="C23" i="4"/>
  <c r="G11" i="4"/>
  <c r="F11" i="4"/>
  <c r="E11" i="4"/>
  <c r="D11" i="4"/>
  <c r="C11" i="4"/>
  <c r="C24" i="3" l="1"/>
  <c r="D17" i="4" l="1"/>
  <c r="G29" i="3" l="1"/>
  <c r="F29" i="3"/>
  <c r="E29" i="3"/>
  <c r="D29" i="3"/>
  <c r="G27" i="3"/>
  <c r="F27" i="3"/>
  <c r="E27" i="3"/>
  <c r="D27" i="3"/>
  <c r="G26" i="3"/>
  <c r="F26" i="3"/>
  <c r="E26" i="3"/>
  <c r="D26" i="3"/>
  <c r="G25" i="3"/>
  <c r="F22" i="3"/>
  <c r="E22" i="3"/>
  <c r="D22" i="3"/>
  <c r="D21" i="3"/>
  <c r="G20" i="3"/>
  <c r="F20" i="3"/>
  <c r="E20" i="3"/>
  <c r="D20" i="3"/>
  <c r="D26" i="4"/>
  <c r="G27" i="4"/>
  <c r="F27" i="4"/>
  <c r="E27" i="4"/>
  <c r="D27" i="4"/>
  <c r="G26" i="4"/>
  <c r="F26" i="4"/>
  <c r="E26" i="4"/>
  <c r="A8" i="4"/>
  <c r="A9" i="4" s="1"/>
  <c r="A8" i="3"/>
  <c r="A9" i="3" s="1"/>
  <c r="A12" i="3" s="1"/>
  <c r="A13" i="3" s="1"/>
  <c r="A14" i="3" s="1"/>
  <c r="A15" i="3" s="1"/>
  <c r="A16" i="3" s="1"/>
  <c r="A17" i="3" s="1"/>
  <c r="A18" i="3" s="1"/>
  <c r="A20" i="3" s="1"/>
  <c r="A21" i="3" s="1"/>
  <c r="A22" i="3" s="1"/>
  <c r="A25" i="3" s="1"/>
  <c r="A26" i="3" s="1"/>
  <c r="A27" i="3" s="1"/>
  <c r="A28" i="3" s="1"/>
  <c r="A29" i="3" s="1"/>
  <c r="A30" i="3" s="1"/>
  <c r="A31" i="3" s="1"/>
  <c r="G17" i="4"/>
  <c r="G30" i="4" s="1"/>
  <c r="C14" i="4"/>
  <c r="C27" i="4" s="1"/>
  <c r="C13" i="4"/>
  <c r="C26" i="4" s="1"/>
  <c r="F17" i="3"/>
  <c r="F30" i="3" s="1"/>
  <c r="C29" i="3"/>
  <c r="C14" i="3"/>
  <c r="C27" i="3" s="1"/>
  <c r="C13" i="3"/>
  <c r="C26" i="3" s="1"/>
  <c r="C7" i="3"/>
  <c r="A12" i="4" l="1"/>
  <c r="A13" i="4" s="1"/>
  <c r="A14" i="4" s="1"/>
  <c r="A15" i="4" s="1"/>
  <c r="A16" i="4" s="1"/>
  <c r="A17" i="4" s="1"/>
  <c r="A18" i="4" s="1"/>
  <c r="A20" i="4" s="1"/>
  <c r="A21" i="4" s="1"/>
  <c r="A22" i="4" s="1"/>
  <c r="A25" i="4" s="1"/>
  <c r="A26" i="4" s="1"/>
  <c r="A27" i="4" s="1"/>
  <c r="A28" i="4" s="1"/>
  <c r="A29" i="4" s="1"/>
  <c r="A30" i="4" s="1"/>
  <c r="A31" i="4" s="1"/>
  <c r="D28" i="3"/>
  <c r="D31" i="3" s="1"/>
  <c r="D30" i="3"/>
  <c r="F28" i="3"/>
  <c r="D30" i="4"/>
  <c r="E17" i="4"/>
  <c r="F17" i="4"/>
  <c r="F30" i="4" s="1"/>
  <c r="E30" i="4" l="1"/>
  <c r="C17" i="4"/>
  <c r="C30" i="4" s="1"/>
  <c r="C20" i="3" l="1"/>
  <c r="G28" i="3" l="1"/>
  <c r="G17" i="3"/>
  <c r="G30" i="3" l="1"/>
  <c r="C10" i="3" l="1"/>
  <c r="C23" i="3" s="1"/>
  <c r="G23" i="3"/>
  <c r="G9" i="3"/>
  <c r="G8" i="3" l="1"/>
  <c r="G22" i="3"/>
  <c r="C9" i="3"/>
  <c r="C22" i="3" s="1"/>
  <c r="G31" i="3" l="1"/>
  <c r="F12" i="3"/>
  <c r="G21" i="3"/>
  <c r="F8" i="3" l="1"/>
  <c r="F25" i="3"/>
  <c r="F21" i="3" l="1"/>
  <c r="E12" i="3"/>
  <c r="F18" i="3"/>
  <c r="F31" i="3" s="1"/>
  <c r="E25" i="3" l="1"/>
  <c r="E17" i="3" l="1"/>
  <c r="E28" i="3"/>
  <c r="E8" i="3"/>
  <c r="E18" i="3" l="1"/>
  <c r="E31" i="3" s="1"/>
  <c r="E30" i="3"/>
  <c r="C17" i="3"/>
  <c r="C30" i="3" s="1"/>
  <c r="C8" i="3"/>
  <c r="C21" i="3" s="1"/>
  <c r="E21" i="3"/>
  <c r="D12" i="3"/>
  <c r="D25" i="3" l="1"/>
  <c r="C12" i="3"/>
  <c r="C25" i="3" s="1"/>
  <c r="C15" i="3" l="1"/>
  <c r="C28" i="3"/>
  <c r="C18" i="3"/>
  <c r="C31" i="3" s="1"/>
</calcChain>
</file>

<file path=xl/sharedStrings.xml><?xml version="1.0" encoding="utf-8"?>
<sst xmlns="http://schemas.openxmlformats.org/spreadsheetml/2006/main" count="82" uniqueCount="30">
  <si>
    <t>Раскрытие информации согласно ПП №24  п. 19 г(2)</t>
  </si>
  <si>
    <t>№ п/п</t>
  </si>
  <si>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</si>
  <si>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</si>
  <si>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</si>
  <si>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</si>
  <si>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</si>
  <si>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</si>
  <si>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</si>
  <si>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 (тыс. кВт ч)</t>
  </si>
  <si>
    <t>1</t>
  </si>
  <si>
    <t>Поступление в сеть из других уровней напряжения (трансформация)</t>
  </si>
  <si>
    <t>Отпуск в сеть других уровней напряжения</t>
  </si>
  <si>
    <t>Хозяйственные нужды организации</t>
  </si>
  <si>
    <t>Собственное потребление (совмещение деятельности)</t>
  </si>
  <si>
    <t>Общий объем потерь (фактические объемы), в том числе:</t>
  </si>
  <si>
    <t>Нормативные потери (объемы потерь учтенные в сводном прогнозном балансе)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</si>
  <si>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</si>
  <si>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Общий объем потерь (фактические объемы в %)</t>
  </si>
  <si>
    <t>II. Мощность (МВт)</t>
  </si>
  <si>
    <t>Поступление в сеть из других организаций</t>
  </si>
  <si>
    <t>О балансе электрической энергии и мощности ООО «ТМК ЭНР» - ПЛАН на 2025 год</t>
  </si>
  <si>
    <t>Отпуск из сети</t>
  </si>
  <si>
    <t>О балансе электрической энергии и мощности ООО «ТМК ЭНР» - ФАКТ за 2025 год</t>
  </si>
  <si>
    <t>3.1.</t>
  </si>
  <si>
    <t>3.2.</t>
  </si>
  <si>
    <t>Конечным потербителям</t>
  </si>
  <si>
    <t>ССО (неоплачиваемый)</t>
  </si>
  <si>
    <t>13.1.</t>
  </si>
  <si>
    <t>13.2.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</si>
</sst>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2" fillId="0" borderId="0" applyBorder="0">
      <alignment vertical="top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6984-C290-4A90-817E-B3355A559F51}">
  <dimension ref="A1:G31"/>
  <sheetViews>
    <sheetView tabSelected="1" topLeftCell="A8" zoomScale="90" zoomScaleNormal="90" workbookViewId="0">
      <selection activeCell="F18" sqref="F18"/>
    </sheetView>
  </sheetViews>
  <sheetFormatPr defaultRowHeight="14.4" x14ac:dyDescent="0.3"/>
  <cols>
    <col min="1" max="1" width="6.44140625" style="1" customWidth="1"/>
    <col min="2" max="2" width="68.33203125" customWidth="1"/>
    <col min="3" max="7" width="14.33203125" style="2" customWidth="1"/>
  </cols>
  <sheetData>
    <row r="1" spans="1:7" ht="17.399999999999999" x14ac:dyDescent="0.3">
      <c r="A1" s="10" t="s">
        <v>21</v>
      </c>
      <c r="B1" s="10"/>
      <c r="C1" s="10"/>
      <c r="D1" s="10"/>
      <c r="E1" s="10"/>
      <c r="F1" s="10"/>
      <c r="G1" s="10"/>
    </row>
    <row r="2" spans="1:7" ht="32.25" customHeight="1" x14ac:dyDescent="0.3">
      <c r="A2" s="11" t="s">
        <v>0</v>
      </c>
      <c r="B2" s="11"/>
      <c r="C2" s="11"/>
      <c r="D2" s="11"/>
      <c r="E2" s="11"/>
      <c r="F2" s="11"/>
      <c r="G2" s="11"/>
    </row>
    <row r="3" spans="1:7" x14ac:dyDescent="0.3">
      <c r="A3" s="18" t="s">
        <v>1</v>
      </c>
      <c r="B3" s="20" t="s">
        <v>2</v>
      </c>
      <c r="C3" s="20" t="s">
        <v>3</v>
      </c>
      <c r="D3" s="12" t="s">
        <v>4</v>
      </c>
      <c r="E3" s="13"/>
      <c r="F3" s="13"/>
      <c r="G3" s="14"/>
    </row>
    <row r="4" spans="1:7" x14ac:dyDescent="0.3">
      <c r="A4" s="19"/>
      <c r="B4" s="21"/>
      <c r="C4" s="21"/>
      <c r="D4" s="4" t="s">
        <v>5</v>
      </c>
      <c r="E4" s="4" t="s">
        <v>6</v>
      </c>
      <c r="F4" s="4" t="s">
        <v>7</v>
      </c>
      <c r="G4" s="4" t="s">
        <v>8</v>
      </c>
    </row>
    <row r="5" spans="1:7" x14ac:dyDescent="0.3">
      <c r="A5" s="8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x14ac:dyDescent="0.3">
      <c r="A6" s="15" t="s">
        <v>9</v>
      </c>
      <c r="B6" s="16"/>
      <c r="C6" s="16"/>
      <c r="D6" s="16"/>
      <c r="E6" s="16"/>
      <c r="F6" s="16"/>
      <c r="G6" s="17"/>
    </row>
    <row r="7" spans="1:7" x14ac:dyDescent="0.3">
      <c r="A7" s="4" t="s">
        <v>10</v>
      </c>
      <c r="B7" s="5" t="s">
        <v>20</v>
      </c>
      <c r="C7" s="6">
        <v>1643570.6590000002</v>
      </c>
      <c r="D7" s="6">
        <v>850379.14800000004</v>
      </c>
      <c r="E7" s="6">
        <v>319552.55600000004</v>
      </c>
      <c r="F7" s="6">
        <v>461937.75699999998</v>
      </c>
      <c r="G7" s="6">
        <v>11701.198</v>
      </c>
    </row>
    <row r="8" spans="1:7" x14ac:dyDescent="0.3">
      <c r="A8" s="4">
        <f>A7+1</f>
        <v>2</v>
      </c>
      <c r="B8" s="5" t="s">
        <v>11</v>
      </c>
      <c r="C8" s="6">
        <v>480440.946</v>
      </c>
      <c r="D8" s="6">
        <v>0</v>
      </c>
      <c r="E8" s="6">
        <v>33345.292000000001</v>
      </c>
      <c r="F8" s="6">
        <v>202741.658</v>
      </c>
      <c r="G8" s="6">
        <v>244353.99600000001</v>
      </c>
    </row>
    <row r="9" spans="1:7" x14ac:dyDescent="0.3">
      <c r="A9" s="4">
        <f t="shared" ref="A9:A18" si="0">A8+1</f>
        <v>3</v>
      </c>
      <c r="B9" s="5" t="s">
        <v>22</v>
      </c>
      <c r="C9" s="6">
        <v>1516600.0010000002</v>
      </c>
      <c r="D9" s="6">
        <v>711965.27600000007</v>
      </c>
      <c r="E9" s="6">
        <v>212544.20200000005</v>
      </c>
      <c r="F9" s="6">
        <v>363894.13500000001</v>
      </c>
      <c r="G9" s="6">
        <v>228196.38800000001</v>
      </c>
    </row>
    <row r="10" spans="1:7" x14ac:dyDescent="0.3">
      <c r="A10" s="4" t="s">
        <v>24</v>
      </c>
      <c r="B10" s="5" t="s">
        <v>26</v>
      </c>
      <c r="C10" s="6">
        <v>1191279.2895</v>
      </c>
      <c r="D10" s="6">
        <v>649366.79500000004</v>
      </c>
      <c r="E10" s="6">
        <v>74974.869000000006</v>
      </c>
      <c r="F10" s="6">
        <v>239389.20699999999</v>
      </c>
      <c r="G10" s="6">
        <v>227548.4185</v>
      </c>
    </row>
    <row r="11" spans="1:7" x14ac:dyDescent="0.3">
      <c r="A11" s="4" t="s">
        <v>25</v>
      </c>
      <c r="B11" s="5" t="s">
        <v>27</v>
      </c>
      <c r="C11" s="6">
        <f>C9-C10</f>
        <v>325320.71150000021</v>
      </c>
      <c r="D11" s="6">
        <f t="shared" ref="D11:G11" si="1">D9-D10</f>
        <v>62598.481000000029</v>
      </c>
      <c r="E11" s="6">
        <f t="shared" si="1"/>
        <v>137569.33300000004</v>
      </c>
      <c r="F11" s="6">
        <f t="shared" si="1"/>
        <v>124504.92800000001</v>
      </c>
      <c r="G11" s="6">
        <f t="shared" si="1"/>
        <v>647.96950000000652</v>
      </c>
    </row>
    <row r="12" spans="1:7" x14ac:dyDescent="0.3">
      <c r="A12" s="4">
        <f>A9+1</f>
        <v>4</v>
      </c>
      <c r="B12" s="5" t="s">
        <v>12</v>
      </c>
      <c r="C12" s="6">
        <v>480440.946</v>
      </c>
      <c r="D12" s="6">
        <v>0</v>
      </c>
      <c r="E12" s="6">
        <v>33345.292000000001</v>
      </c>
      <c r="F12" s="6">
        <v>202741.658</v>
      </c>
      <c r="G12" s="6">
        <v>244353.99600000001</v>
      </c>
    </row>
    <row r="13" spans="1:7" x14ac:dyDescent="0.3">
      <c r="A13" s="4">
        <f t="shared" si="0"/>
        <v>5</v>
      </c>
      <c r="B13" s="5" t="s">
        <v>13</v>
      </c>
      <c r="C13" s="6">
        <f t="shared" ref="C13:C14" si="2">SUM(D13:G13)</f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3">
      <c r="A14" s="4">
        <f t="shared" si="0"/>
        <v>6</v>
      </c>
      <c r="B14" s="5" t="s">
        <v>14</v>
      </c>
      <c r="C14" s="6">
        <f t="shared" si="2"/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3">
      <c r="A15" s="4">
        <f t="shared" si="0"/>
        <v>7</v>
      </c>
      <c r="B15" s="5" t="s">
        <v>15</v>
      </c>
      <c r="C15" s="6">
        <v>126970.658</v>
      </c>
      <c r="D15" s="6">
        <v>28317.627</v>
      </c>
      <c r="E15" s="6">
        <v>14362.941000000001</v>
      </c>
      <c r="F15" s="6">
        <v>56431.284</v>
      </c>
      <c r="G15" s="6">
        <v>27858.806</v>
      </c>
    </row>
    <row r="16" spans="1:7" ht="28.8" x14ac:dyDescent="0.3">
      <c r="A16" s="4">
        <f t="shared" si="0"/>
        <v>8</v>
      </c>
      <c r="B16" s="5" t="s">
        <v>16</v>
      </c>
      <c r="C16" s="6">
        <v>126970.658</v>
      </c>
      <c r="D16" s="6">
        <v>28317.627</v>
      </c>
      <c r="E16" s="6">
        <v>14362.941000000001</v>
      </c>
      <c r="F16" s="6">
        <v>56431.284</v>
      </c>
      <c r="G16" s="6">
        <v>27858.806</v>
      </c>
    </row>
    <row r="17" spans="1:7" ht="46.5" customHeight="1" x14ac:dyDescent="0.3">
      <c r="A17" s="4">
        <f t="shared" si="0"/>
        <v>9</v>
      </c>
      <c r="B17" s="5" t="s">
        <v>17</v>
      </c>
      <c r="C17" s="6">
        <f>SUM(D17:G17)</f>
        <v>0</v>
      </c>
      <c r="D17" s="6">
        <f>D15-D16</f>
        <v>0</v>
      </c>
      <c r="E17" s="6">
        <f t="shared" ref="E17:G17" si="3">E15-E16</f>
        <v>0</v>
      </c>
      <c r="F17" s="6">
        <f t="shared" si="3"/>
        <v>0</v>
      </c>
      <c r="G17" s="6">
        <f t="shared" si="3"/>
        <v>0</v>
      </c>
    </row>
    <row r="18" spans="1:7" x14ac:dyDescent="0.3">
      <c r="A18" s="4">
        <f t="shared" si="0"/>
        <v>10</v>
      </c>
      <c r="B18" s="5" t="s">
        <v>18</v>
      </c>
      <c r="C18" s="7">
        <v>7.7252935433425735E-2</v>
      </c>
      <c r="D18" s="7">
        <v>3.33000016129276E-2</v>
      </c>
      <c r="E18" s="7">
        <v>4.0699995994308243E-2</v>
      </c>
      <c r="F18" s="7">
        <v>8.4900002507223724E-2</v>
      </c>
      <c r="G18" s="7">
        <v>0.10880000348674825</v>
      </c>
    </row>
    <row r="19" spans="1:7" x14ac:dyDescent="0.3">
      <c r="A19" s="15" t="s">
        <v>19</v>
      </c>
      <c r="B19" s="16"/>
      <c r="C19" s="16"/>
      <c r="D19" s="16"/>
      <c r="E19" s="16"/>
      <c r="F19" s="16"/>
      <c r="G19" s="17"/>
    </row>
    <row r="20" spans="1:7" x14ac:dyDescent="0.3">
      <c r="A20" s="4">
        <f>A18+1</f>
        <v>11</v>
      </c>
      <c r="B20" s="5" t="s">
        <v>20</v>
      </c>
      <c r="C20" s="6">
        <v>187.622221347032</v>
      </c>
      <c r="D20" s="6">
        <v>97.075245205479462</v>
      </c>
      <c r="E20" s="6">
        <v>36.478602283105026</v>
      </c>
      <c r="F20" s="6">
        <v>52.732620662100452</v>
      </c>
      <c r="G20" s="6">
        <v>1.3357531963470319</v>
      </c>
    </row>
    <row r="21" spans="1:7" x14ac:dyDescent="0.3">
      <c r="A21" s="4">
        <f t="shared" ref="A21:A31" si="4">A20+1</f>
        <v>12</v>
      </c>
      <c r="B21" s="5" t="s">
        <v>11</v>
      </c>
      <c r="C21" s="6">
        <v>54.844856849315065</v>
      </c>
      <c r="D21" s="6">
        <v>0</v>
      </c>
      <c r="E21" s="6">
        <v>3.8065401826484018</v>
      </c>
      <c r="F21" s="6">
        <v>23.144024885844747</v>
      </c>
      <c r="G21" s="6">
        <v>27.89429178082192</v>
      </c>
    </row>
    <row r="22" spans="1:7" x14ac:dyDescent="0.3">
      <c r="A22" s="4">
        <f t="shared" si="4"/>
        <v>13</v>
      </c>
      <c r="B22" s="5" t="s">
        <v>22</v>
      </c>
      <c r="C22" s="6">
        <v>173.12785399543381</v>
      </c>
      <c r="D22" s="6">
        <v>81.274574885844757</v>
      </c>
      <c r="E22" s="6">
        <v>24.263036757990871</v>
      </c>
      <c r="F22" s="6">
        <v>41.540426369863013</v>
      </c>
      <c r="G22" s="6">
        <v>26.049815981735161</v>
      </c>
    </row>
    <row r="23" spans="1:7" x14ac:dyDescent="0.3">
      <c r="A23" s="4" t="s">
        <v>28</v>
      </c>
      <c r="B23" s="5" t="s">
        <v>26</v>
      </c>
      <c r="C23" s="6">
        <f>C10/8760</f>
        <v>135.99078647260274</v>
      </c>
      <c r="D23" s="6">
        <f t="shared" ref="D23:G24" si="5">D10/8760</f>
        <v>74.128629566210051</v>
      </c>
      <c r="E23" s="6">
        <f t="shared" si="5"/>
        <v>8.5587750000000007</v>
      </c>
      <c r="F23" s="6">
        <f t="shared" si="5"/>
        <v>27.327535045662099</v>
      </c>
      <c r="G23" s="6">
        <f t="shared" si="5"/>
        <v>25.975846860730595</v>
      </c>
    </row>
    <row r="24" spans="1:7" x14ac:dyDescent="0.3">
      <c r="A24" s="4" t="s">
        <v>29</v>
      </c>
      <c r="B24" s="5" t="s">
        <v>27</v>
      </c>
      <c r="C24" s="6">
        <f>C11/8760</f>
        <v>37.137067522831074</v>
      </c>
      <c r="D24" s="6">
        <f t="shared" si="5"/>
        <v>7.1459453196347065</v>
      </c>
      <c r="E24" s="6">
        <f t="shared" si="5"/>
        <v>15.704261757990873</v>
      </c>
      <c r="F24" s="6">
        <f t="shared" si="5"/>
        <v>14.212891324200914</v>
      </c>
      <c r="G24" s="6">
        <f t="shared" si="5"/>
        <v>7.3969121004566957E-2</v>
      </c>
    </row>
    <row r="25" spans="1:7" x14ac:dyDescent="0.3">
      <c r="A25" s="4">
        <f>A22+1</f>
        <v>14</v>
      </c>
      <c r="B25" s="5" t="s">
        <v>12</v>
      </c>
      <c r="C25" s="6">
        <v>54.844856849315065</v>
      </c>
      <c r="D25" s="6">
        <v>12.568064497716895</v>
      </c>
      <c r="E25" s="6">
        <v>14.382500570776257</v>
      </c>
      <c r="F25" s="6">
        <v>27.89429178082192</v>
      </c>
      <c r="G25" s="6">
        <v>0</v>
      </c>
    </row>
    <row r="26" spans="1:7" x14ac:dyDescent="0.3">
      <c r="A26" s="4">
        <f t="shared" si="4"/>
        <v>15</v>
      </c>
      <c r="B26" s="5" t="s">
        <v>13</v>
      </c>
      <c r="C26" s="6">
        <f t="shared" ref="C26:G30" si="6">C13/8894.225995</f>
        <v>0</v>
      </c>
      <c r="D26" s="6">
        <f>D13/8894.225995</f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</row>
    <row r="27" spans="1:7" x14ac:dyDescent="0.3">
      <c r="A27" s="4">
        <f t="shared" si="4"/>
        <v>16</v>
      </c>
      <c r="B27" s="5" t="s">
        <v>14</v>
      </c>
      <c r="C27" s="6">
        <f t="shared" si="6"/>
        <v>0</v>
      </c>
      <c r="D27" s="6">
        <f t="shared" si="6"/>
        <v>0</v>
      </c>
      <c r="E27" s="6">
        <f t="shared" si="6"/>
        <v>0</v>
      </c>
      <c r="F27" s="6">
        <f t="shared" si="6"/>
        <v>0</v>
      </c>
      <c r="G27" s="6">
        <f t="shared" si="6"/>
        <v>0</v>
      </c>
    </row>
    <row r="28" spans="1:7" x14ac:dyDescent="0.3">
      <c r="A28" s="4">
        <f t="shared" si="4"/>
        <v>17</v>
      </c>
      <c r="B28" s="5" t="s">
        <v>15</v>
      </c>
      <c r="C28" s="6">
        <v>14.494367351598173</v>
      </c>
      <c r="D28" s="6">
        <v>3.2326058219178084</v>
      </c>
      <c r="E28" s="6">
        <v>1.6396051369863014</v>
      </c>
      <c r="F28" s="6">
        <v>6.4419273972602742</v>
      </c>
      <c r="G28" s="6">
        <v>3.1802289954337901</v>
      </c>
    </row>
    <row r="29" spans="1:7" ht="28.8" x14ac:dyDescent="0.3">
      <c r="A29" s="4">
        <f t="shared" si="4"/>
        <v>18</v>
      </c>
      <c r="B29" s="5" t="s">
        <v>16</v>
      </c>
      <c r="C29" s="6">
        <v>14.494367351598173</v>
      </c>
      <c r="D29" s="6">
        <v>3.2326058219178084</v>
      </c>
      <c r="E29" s="6">
        <v>1.6396051369863014</v>
      </c>
      <c r="F29" s="6">
        <v>6.4419273972602742</v>
      </c>
      <c r="G29" s="6">
        <v>3.1802289954337901</v>
      </c>
    </row>
    <row r="30" spans="1:7" ht="43.2" x14ac:dyDescent="0.3">
      <c r="A30" s="4">
        <f t="shared" si="4"/>
        <v>19</v>
      </c>
      <c r="B30" s="5" t="s">
        <v>17</v>
      </c>
      <c r="C30" s="6">
        <f t="shared" si="6"/>
        <v>0</v>
      </c>
      <c r="D30" s="6">
        <f t="shared" si="6"/>
        <v>0</v>
      </c>
      <c r="E30" s="6">
        <f t="shared" si="6"/>
        <v>0</v>
      </c>
      <c r="F30" s="6">
        <f t="shared" si="6"/>
        <v>0</v>
      </c>
      <c r="G30" s="6">
        <f t="shared" si="6"/>
        <v>0</v>
      </c>
    </row>
    <row r="31" spans="1:7" x14ac:dyDescent="0.3">
      <c r="A31" s="4">
        <f t="shared" si="4"/>
        <v>20</v>
      </c>
      <c r="B31" s="5" t="s">
        <v>18</v>
      </c>
      <c r="C31" s="7">
        <v>7.7252935433425735E-2</v>
      </c>
      <c r="D31" s="7">
        <v>3.33000016129276E-2</v>
      </c>
      <c r="E31" s="7">
        <v>4.0699995994308243E-2</v>
      </c>
      <c r="F31" s="7">
        <v>8.4900002507223724E-2</v>
      </c>
      <c r="G31" s="7">
        <v>0.10880000348674825</v>
      </c>
    </row>
  </sheetData>
  <mergeCells count="8">
    <mergeCell ref="A1:G1"/>
    <mergeCell ref="A2:G2"/>
    <mergeCell ref="D3:G3"/>
    <mergeCell ref="A6:G6"/>
    <mergeCell ref="A19:G19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31"/>
  <sheetViews>
    <sheetView topLeftCell="A16" zoomScale="120" zoomScaleNormal="120" workbookViewId="0">
      <selection activeCell="M8" sqref="M8"/>
    </sheetView>
  </sheetViews>
  <sheetFormatPr defaultRowHeight="14.4" x14ac:dyDescent="0.3"/>
  <cols>
    <col min="1" max="1" width="6.44140625" style="1" customWidth="1"/>
    <col min="2" max="2" width="68.33203125" customWidth="1"/>
    <col min="3" max="7" width="14.33203125" style="2" customWidth="1"/>
    <col min="8" max="9" width="10.5546875" bestFit="1" customWidth="1"/>
    <col min="10" max="10" width="9.5546875" bestFit="1" customWidth="1"/>
    <col min="11" max="12" width="10.5546875" bestFit="1" customWidth="1"/>
  </cols>
  <sheetData>
    <row r="1" spans="1:13" ht="17.399999999999999" x14ac:dyDescent="0.3">
      <c r="A1" s="10" t="s">
        <v>23</v>
      </c>
      <c r="B1" s="10"/>
      <c r="C1" s="10"/>
      <c r="D1" s="10"/>
      <c r="E1" s="10"/>
      <c r="F1" s="10"/>
      <c r="G1" s="10"/>
    </row>
    <row r="2" spans="1:13" ht="32.25" customHeight="1" x14ac:dyDescent="0.3">
      <c r="A2" s="11" t="s">
        <v>0</v>
      </c>
      <c r="B2" s="11"/>
      <c r="C2" s="11"/>
      <c r="D2" s="11"/>
      <c r="E2" s="11"/>
      <c r="F2" s="11"/>
      <c r="G2" s="11"/>
    </row>
    <row r="3" spans="1:13" ht="15" customHeight="1" x14ac:dyDescent="0.3">
      <c r="A3" s="18" t="s">
        <v>1</v>
      </c>
      <c r="B3" s="20" t="s">
        <v>2</v>
      </c>
      <c r="C3" s="20" t="s">
        <v>3</v>
      </c>
      <c r="D3" s="12" t="s">
        <v>4</v>
      </c>
      <c r="E3" s="13"/>
      <c r="F3" s="13"/>
      <c r="G3" s="14"/>
    </row>
    <row r="4" spans="1:13" x14ac:dyDescent="0.3">
      <c r="A4" s="19"/>
      <c r="B4" s="21"/>
      <c r="C4" s="21"/>
      <c r="D4" s="4" t="s">
        <v>5</v>
      </c>
      <c r="E4" s="4" t="s">
        <v>6</v>
      </c>
      <c r="F4" s="4" t="s">
        <v>7</v>
      </c>
      <c r="G4" s="4" t="s">
        <v>8</v>
      </c>
    </row>
    <row r="5" spans="1:13" x14ac:dyDescent="0.3">
      <c r="A5" s="8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13" x14ac:dyDescent="0.3">
      <c r="A6" s="15" t="s">
        <v>9</v>
      </c>
      <c r="B6" s="16"/>
      <c r="C6" s="16"/>
      <c r="D6" s="16"/>
      <c r="E6" s="16"/>
      <c r="F6" s="16"/>
      <c r="G6" s="17"/>
    </row>
    <row r="7" spans="1:13" x14ac:dyDescent="0.3">
      <c r="A7" s="4" t="s">
        <v>10</v>
      </c>
      <c r="B7" s="5" t="s">
        <v>20</v>
      </c>
      <c r="C7" s="6">
        <f t="shared" ref="C7:C12" si="0">SUM(D7:G7)</f>
        <v>1009467.1532447999</v>
      </c>
      <c r="D7" s="6">
        <f>611514.402</f>
        <v>611514.402</v>
      </c>
      <c r="E7" s="6">
        <v>178189.20300000001</v>
      </c>
      <c r="F7" s="6">
        <v>209621.91838340601</v>
      </c>
      <c r="G7" s="6">
        <f>10001.665+139.964861393917</f>
        <v>10141.629861393918</v>
      </c>
    </row>
    <row r="8" spans="1:13" x14ac:dyDescent="0.3">
      <c r="A8" s="4">
        <f>A7+1</f>
        <v>2</v>
      </c>
      <c r="B8" s="5" t="s">
        <v>11</v>
      </c>
      <c r="C8" s="6">
        <f t="shared" si="0"/>
        <v>200888.17851460614</v>
      </c>
      <c r="D8" s="6">
        <v>0</v>
      </c>
      <c r="E8" s="6">
        <f>E15-E7+E9+E12</f>
        <v>28287.567300000024</v>
      </c>
      <c r="F8" s="6">
        <f>F15-F7+F9+F12</f>
        <v>72434.305722000048</v>
      </c>
      <c r="G8" s="6">
        <f>G15+G9-G7</f>
        <v>100166.30549260607</v>
      </c>
    </row>
    <row r="9" spans="1:13" x14ac:dyDescent="0.3">
      <c r="A9" s="4">
        <f t="shared" ref="A9:A18" si="1">A8+1</f>
        <v>3</v>
      </c>
      <c r="B9" s="5" t="s">
        <v>22</v>
      </c>
      <c r="C9" s="6">
        <f t="shared" si="0"/>
        <v>945773.83824479999</v>
      </c>
      <c r="D9" s="6">
        <f>D10+D11</f>
        <v>551310.18599999999</v>
      </c>
      <c r="E9" s="6">
        <f t="shared" ref="E9:G9" si="2">E10+E11</f>
        <v>128886.83499999999</v>
      </c>
      <c r="F9" s="6">
        <f t="shared" si="2"/>
        <v>166521.53924479999</v>
      </c>
      <c r="G9" s="6">
        <f t="shared" si="2"/>
        <v>99055.277999999991</v>
      </c>
    </row>
    <row r="10" spans="1:13" x14ac:dyDescent="0.3">
      <c r="A10" s="4" t="s">
        <v>24</v>
      </c>
      <c r="B10" s="5" t="s">
        <v>26</v>
      </c>
      <c r="C10" s="6">
        <f t="shared" si="0"/>
        <v>796308.40319999994</v>
      </c>
      <c r="D10" s="6">
        <v>546375.49199999997</v>
      </c>
      <c r="E10" s="6">
        <v>41677.188000000002</v>
      </c>
      <c r="F10" s="6">
        <v>109448.9592</v>
      </c>
      <c r="G10" s="6">
        <v>98806.763999999996</v>
      </c>
    </row>
    <row r="11" spans="1:13" x14ac:dyDescent="0.3">
      <c r="A11" s="4" t="s">
        <v>25</v>
      </c>
      <c r="B11" s="5" t="s">
        <v>27</v>
      </c>
      <c r="C11" s="6">
        <f t="shared" si="0"/>
        <v>149465.43504479999</v>
      </c>
      <c r="D11" s="6">
        <v>4934.6940000000004</v>
      </c>
      <c r="E11" s="6">
        <v>87209.646999999997</v>
      </c>
      <c r="F11" s="6">
        <v>57072.580044800001</v>
      </c>
      <c r="G11" s="6">
        <v>248.51400000000001</v>
      </c>
    </row>
    <row r="12" spans="1:13" x14ac:dyDescent="0.3">
      <c r="A12" s="4">
        <f>A9+1</f>
        <v>4</v>
      </c>
      <c r="B12" s="5" t="s">
        <v>12</v>
      </c>
      <c r="C12" s="6">
        <f t="shared" si="0"/>
        <v>200888.17851460614</v>
      </c>
      <c r="D12" s="6">
        <f>E8</f>
        <v>28287.567300000024</v>
      </c>
      <c r="E12" s="6">
        <f>F8</f>
        <v>72434.305722000048</v>
      </c>
      <c r="F12" s="6">
        <f>G8</f>
        <v>100166.30549260607</v>
      </c>
      <c r="G12" s="6">
        <v>0</v>
      </c>
    </row>
    <row r="13" spans="1:13" x14ac:dyDescent="0.3">
      <c r="A13" s="4">
        <f t="shared" si="1"/>
        <v>5</v>
      </c>
      <c r="B13" s="5" t="s">
        <v>13</v>
      </c>
      <c r="C13" s="6">
        <f t="shared" ref="C13:C17" si="3">SUM(D13:G13)</f>
        <v>0</v>
      </c>
      <c r="D13" s="6">
        <v>0</v>
      </c>
      <c r="E13" s="6">
        <v>0</v>
      </c>
      <c r="F13" s="6">
        <v>0</v>
      </c>
      <c r="G13" s="6">
        <v>0</v>
      </c>
    </row>
    <row r="14" spans="1:13" x14ac:dyDescent="0.3">
      <c r="A14" s="4">
        <f t="shared" si="1"/>
        <v>6</v>
      </c>
      <c r="B14" s="5" t="s">
        <v>14</v>
      </c>
      <c r="C14" s="6">
        <f t="shared" si="3"/>
        <v>0</v>
      </c>
      <c r="D14" s="6">
        <v>0</v>
      </c>
      <c r="E14" s="6">
        <v>0</v>
      </c>
      <c r="F14" s="6">
        <v>0</v>
      </c>
      <c r="G14" s="6">
        <v>0</v>
      </c>
    </row>
    <row r="15" spans="1:13" x14ac:dyDescent="0.3">
      <c r="A15" s="4">
        <f t="shared" si="1"/>
        <v>7</v>
      </c>
      <c r="B15" s="5" t="s">
        <v>15</v>
      </c>
      <c r="C15" s="6">
        <f>SUM(D15:G15)</f>
        <v>63693.315000000002</v>
      </c>
      <c r="D15" s="6">
        <v>31916.648700000002</v>
      </c>
      <c r="E15" s="6">
        <v>5155.629578</v>
      </c>
      <c r="F15" s="6">
        <v>15368.379368</v>
      </c>
      <c r="G15" s="6">
        <v>11252.657354000001</v>
      </c>
      <c r="H15" s="9"/>
      <c r="I15" s="9"/>
      <c r="J15" s="9"/>
      <c r="K15" s="9"/>
      <c r="L15" s="9"/>
      <c r="M15" s="9"/>
    </row>
    <row r="16" spans="1:13" ht="28.8" x14ac:dyDescent="0.3">
      <c r="A16" s="4">
        <f t="shared" si="1"/>
        <v>8</v>
      </c>
      <c r="B16" s="5" t="s">
        <v>16</v>
      </c>
      <c r="C16" s="6">
        <f>SUM(D16:G16)</f>
        <v>61308.161999999997</v>
      </c>
      <c r="D16" s="6">
        <v>16571.098000000002</v>
      </c>
      <c r="E16" s="6">
        <v>10654.654</v>
      </c>
      <c r="F16" s="6">
        <v>22120.072</v>
      </c>
      <c r="G16" s="6">
        <v>11962.338</v>
      </c>
    </row>
    <row r="17" spans="1:7" ht="46.5" customHeight="1" x14ac:dyDescent="0.3">
      <c r="A17" s="4">
        <f t="shared" si="1"/>
        <v>9</v>
      </c>
      <c r="B17" s="5" t="s">
        <v>17</v>
      </c>
      <c r="C17" s="6">
        <f t="shared" si="3"/>
        <v>2385.1530000000002</v>
      </c>
      <c r="D17" s="6">
        <f>D15-D16</f>
        <v>15345.5507</v>
      </c>
      <c r="E17" s="6">
        <f t="shared" ref="E17:G17" si="4">E15-E16</f>
        <v>-5499.0244220000004</v>
      </c>
      <c r="F17" s="6">
        <f t="shared" si="4"/>
        <v>-6751.6926320000002</v>
      </c>
      <c r="G17" s="6">
        <f t="shared" si="4"/>
        <v>-709.68064599999889</v>
      </c>
    </row>
    <row r="18" spans="1:7" x14ac:dyDescent="0.3">
      <c r="A18" s="4">
        <f t="shared" si="1"/>
        <v>10</v>
      </c>
      <c r="B18" s="5" t="s">
        <v>18</v>
      </c>
      <c r="C18" s="7">
        <f>C15/(C7)</f>
        <v>6.3095975728646725E-2</v>
      </c>
      <c r="D18" s="7">
        <f>D15/(D7+D8)</f>
        <v>5.219279970449494E-2</v>
      </c>
      <c r="E18" s="7">
        <f>E15/(E7+E8)</f>
        <v>2.4969538076894258E-2</v>
      </c>
      <c r="F18" s="7">
        <f>F15/(F7+F8)</f>
        <v>5.4486935775814489E-2</v>
      </c>
      <c r="G18" s="7">
        <f>G15/(G7+G8)</f>
        <v>0.10201131331021651</v>
      </c>
    </row>
    <row r="19" spans="1:7" x14ac:dyDescent="0.3">
      <c r="A19" s="15" t="s">
        <v>19</v>
      </c>
      <c r="B19" s="16"/>
      <c r="C19" s="16"/>
      <c r="D19" s="16"/>
      <c r="E19" s="16"/>
      <c r="F19" s="16"/>
      <c r="G19" s="17"/>
    </row>
    <row r="20" spans="1:7" x14ac:dyDescent="0.3">
      <c r="A20" s="4">
        <f>A18+1</f>
        <v>11</v>
      </c>
      <c r="B20" s="5" t="s">
        <v>20</v>
      </c>
      <c r="C20" s="6">
        <f t="shared" ref="C20:C30" si="5">C7/8760</f>
        <v>115.23597639780822</v>
      </c>
      <c r="D20" s="6">
        <f t="shared" ref="D20:G20" si="6">D7/8760</f>
        <v>69.807580136986303</v>
      </c>
      <c r="E20" s="6">
        <f t="shared" si="6"/>
        <v>20.341233219178083</v>
      </c>
      <c r="F20" s="6">
        <f t="shared" si="6"/>
        <v>23.929442737831735</v>
      </c>
      <c r="G20" s="6">
        <f t="shared" si="6"/>
        <v>1.1577203038120911</v>
      </c>
    </row>
    <row r="21" spans="1:7" x14ac:dyDescent="0.3">
      <c r="A21" s="4">
        <f t="shared" ref="A21:A31" si="7">A20+1</f>
        <v>12</v>
      </c>
      <c r="B21" s="5" t="s">
        <v>11</v>
      </c>
      <c r="C21" s="6">
        <f t="shared" si="5"/>
        <v>22.932440469703899</v>
      </c>
      <c r="D21" s="6">
        <f t="shared" ref="D21:G22" si="8">D8/8760</f>
        <v>0</v>
      </c>
      <c r="E21" s="6">
        <f t="shared" si="8"/>
        <v>3.2291743493150711</v>
      </c>
      <c r="F21" s="6">
        <f t="shared" si="8"/>
        <v>8.2687563609589088</v>
      </c>
      <c r="G21" s="6">
        <f t="shared" si="8"/>
        <v>11.434509759429917</v>
      </c>
    </row>
    <row r="22" spans="1:7" x14ac:dyDescent="0.3">
      <c r="A22" s="4">
        <f t="shared" si="7"/>
        <v>13</v>
      </c>
      <c r="B22" s="5" t="s">
        <v>22</v>
      </c>
      <c r="C22" s="6">
        <f t="shared" si="5"/>
        <v>107.96505002794521</v>
      </c>
      <c r="D22" s="6">
        <f t="shared" si="8"/>
        <v>62.934952739726029</v>
      </c>
      <c r="E22" s="6">
        <f t="shared" si="8"/>
        <v>14.71310901826484</v>
      </c>
      <c r="F22" s="6">
        <f t="shared" si="8"/>
        <v>19.009308132968034</v>
      </c>
      <c r="G22" s="6">
        <f t="shared" si="8"/>
        <v>11.307680136986301</v>
      </c>
    </row>
    <row r="23" spans="1:7" x14ac:dyDescent="0.3">
      <c r="A23" s="4" t="s">
        <v>28</v>
      </c>
      <c r="B23" s="5" t="s">
        <v>26</v>
      </c>
      <c r="C23" s="6">
        <f t="shared" si="5"/>
        <v>90.902785753424652</v>
      </c>
      <c r="D23" s="6">
        <f t="shared" ref="D23:G24" si="9">D10/8760</f>
        <v>62.371631506849312</v>
      </c>
      <c r="E23" s="6">
        <f t="shared" si="9"/>
        <v>4.7576698630136987</v>
      </c>
      <c r="F23" s="6">
        <f t="shared" si="9"/>
        <v>12.494173424657534</v>
      </c>
      <c r="G23" s="6">
        <f t="shared" si="9"/>
        <v>11.279310958904109</v>
      </c>
    </row>
    <row r="24" spans="1:7" x14ac:dyDescent="0.3">
      <c r="A24" s="4" t="s">
        <v>29</v>
      </c>
      <c r="B24" s="5" t="s">
        <v>27</v>
      </c>
      <c r="C24" s="6">
        <f t="shared" si="5"/>
        <v>17.062264274520548</v>
      </c>
      <c r="D24" s="6">
        <f t="shared" si="9"/>
        <v>0.56332123287671243</v>
      </c>
      <c r="E24" s="6">
        <f t="shared" si="9"/>
        <v>9.9554391552511419</v>
      </c>
      <c r="F24" s="6">
        <f t="shared" si="9"/>
        <v>6.5151347083105025</v>
      </c>
      <c r="G24" s="6">
        <f t="shared" si="9"/>
        <v>2.8369178082191783E-2</v>
      </c>
    </row>
    <row r="25" spans="1:7" x14ac:dyDescent="0.3">
      <c r="A25" s="4">
        <f>A22+1</f>
        <v>14</v>
      </c>
      <c r="B25" s="5" t="s">
        <v>12</v>
      </c>
      <c r="C25" s="6">
        <f t="shared" si="5"/>
        <v>22.932440469703899</v>
      </c>
      <c r="D25" s="6">
        <f t="shared" ref="D25:G30" si="10">D12/8760</f>
        <v>3.2291743493150711</v>
      </c>
      <c r="E25" s="6">
        <f t="shared" si="10"/>
        <v>8.2687563609589088</v>
      </c>
      <c r="F25" s="6">
        <f t="shared" si="10"/>
        <v>11.434509759429917</v>
      </c>
      <c r="G25" s="6">
        <f t="shared" si="10"/>
        <v>0</v>
      </c>
    </row>
    <row r="26" spans="1:7" x14ac:dyDescent="0.3">
      <c r="A26" s="4">
        <f t="shared" si="7"/>
        <v>15</v>
      </c>
      <c r="B26" s="5" t="s">
        <v>13</v>
      </c>
      <c r="C26" s="6">
        <f t="shared" si="5"/>
        <v>0</v>
      </c>
      <c r="D26" s="6">
        <f t="shared" si="10"/>
        <v>0</v>
      </c>
      <c r="E26" s="6">
        <f t="shared" si="10"/>
        <v>0</v>
      </c>
      <c r="F26" s="6">
        <f t="shared" si="10"/>
        <v>0</v>
      </c>
      <c r="G26" s="6">
        <f t="shared" si="10"/>
        <v>0</v>
      </c>
    </row>
    <row r="27" spans="1:7" x14ac:dyDescent="0.3">
      <c r="A27" s="4">
        <f t="shared" si="7"/>
        <v>16</v>
      </c>
      <c r="B27" s="5" t="s">
        <v>14</v>
      </c>
      <c r="C27" s="6">
        <f t="shared" si="5"/>
        <v>0</v>
      </c>
      <c r="D27" s="6">
        <f t="shared" si="10"/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</row>
    <row r="28" spans="1:7" x14ac:dyDescent="0.3">
      <c r="A28" s="4">
        <f t="shared" si="7"/>
        <v>17</v>
      </c>
      <c r="B28" s="5" t="s">
        <v>15</v>
      </c>
      <c r="C28" s="6">
        <f t="shared" si="5"/>
        <v>7.2709263698630142</v>
      </c>
      <c r="D28" s="6">
        <f>D15/8760</f>
        <v>3.6434530479452056</v>
      </c>
      <c r="E28" s="6">
        <f t="shared" si="10"/>
        <v>0.58854218926940638</v>
      </c>
      <c r="F28" s="6">
        <f t="shared" si="10"/>
        <v>1.754381206392694</v>
      </c>
      <c r="G28" s="6">
        <f t="shared" si="10"/>
        <v>1.2845499262557079</v>
      </c>
    </row>
    <row r="29" spans="1:7" ht="28.8" x14ac:dyDescent="0.3">
      <c r="A29" s="4">
        <f t="shared" si="7"/>
        <v>18</v>
      </c>
      <c r="B29" s="5" t="s">
        <v>16</v>
      </c>
      <c r="C29" s="6">
        <f t="shared" si="5"/>
        <v>6.9986486301369863</v>
      </c>
      <c r="D29" s="6">
        <f t="shared" si="10"/>
        <v>1.8916778538812788</v>
      </c>
      <c r="E29" s="6">
        <f t="shared" si="10"/>
        <v>1.2162847031963471</v>
      </c>
      <c r="F29" s="6">
        <f t="shared" si="10"/>
        <v>2.5251223744292237</v>
      </c>
      <c r="G29" s="6">
        <f t="shared" si="10"/>
        <v>1.3655636986301369</v>
      </c>
    </row>
    <row r="30" spans="1:7" ht="43.2" x14ac:dyDescent="0.3">
      <c r="A30" s="4">
        <f t="shared" si="7"/>
        <v>19</v>
      </c>
      <c r="B30" s="5" t="s">
        <v>17</v>
      </c>
      <c r="C30" s="6">
        <f t="shared" si="5"/>
        <v>0.27227773972602742</v>
      </c>
      <c r="D30" s="6">
        <f t="shared" si="10"/>
        <v>1.751775194063927</v>
      </c>
      <c r="E30" s="6">
        <f t="shared" si="10"/>
        <v>-0.62774251392694069</v>
      </c>
      <c r="F30" s="6">
        <f t="shared" si="10"/>
        <v>-0.7707411680365297</v>
      </c>
      <c r="G30" s="6">
        <f t="shared" si="10"/>
        <v>-8.1013772374429097E-2</v>
      </c>
    </row>
    <row r="31" spans="1:7" x14ac:dyDescent="0.3">
      <c r="A31" s="4">
        <f t="shared" si="7"/>
        <v>20</v>
      </c>
      <c r="B31" s="5" t="s">
        <v>18</v>
      </c>
      <c r="C31" s="7">
        <f>C18</f>
        <v>6.3095975728646725E-2</v>
      </c>
      <c r="D31" s="7">
        <f>D28/D20</f>
        <v>5.219279970449494E-2</v>
      </c>
      <c r="E31" s="7">
        <f t="shared" ref="E31:G31" si="11">E18</f>
        <v>2.4969538076894258E-2</v>
      </c>
      <c r="F31" s="7">
        <f t="shared" si="11"/>
        <v>5.4486935775814489E-2</v>
      </c>
      <c r="G31" s="7">
        <f t="shared" si="11"/>
        <v>0.10201131331021651</v>
      </c>
    </row>
  </sheetData>
  <mergeCells count="8">
    <mergeCell ref="A19:G19"/>
    <mergeCell ref="A6:G6"/>
    <mergeCell ref="D3:G3"/>
    <mergeCell ref="A1:G1"/>
    <mergeCell ref="A2:G2"/>
    <mergeCell ref="B3:B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факт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2026-03-30T07:46:52Z</dcterms:modified>
  <cp:category/>
  <cp:contentStatus/>
</cp:coreProperties>
</file>